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in\Documents\Dokumentvorlagen\"/>
    </mc:Choice>
  </mc:AlternateContent>
  <bookViews>
    <workbookView xWindow="0" yWindow="0" windowWidth="28800" windowHeight="12435"/>
  </bookViews>
  <sheets>
    <sheet name="Darlehe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2" i="1"/>
  <c r="C11" i="1"/>
  <c r="C13" i="1" l="1"/>
  <c r="J5" i="1"/>
  <c r="G5" i="1"/>
  <c r="J6" i="1" s="1"/>
  <c r="C14" i="1"/>
  <c r="G6" i="1" l="1"/>
  <c r="I6" i="1" s="1"/>
  <c r="H6" i="1" s="1"/>
  <c r="I5" i="1"/>
  <c r="H5" i="1" s="1"/>
  <c r="J7" i="1" l="1"/>
  <c r="G7" i="1"/>
  <c r="G8" i="1" l="1"/>
  <c r="J8" i="1"/>
  <c r="I7" i="1"/>
  <c r="H7" i="1" s="1"/>
  <c r="I8" i="1" l="1"/>
  <c r="H8" i="1" s="1"/>
  <c r="G9" i="1"/>
  <c r="J9" i="1"/>
  <c r="I9" i="1" l="1"/>
  <c r="H9" i="1" s="1"/>
  <c r="G10" i="1"/>
  <c r="J10" i="1"/>
  <c r="I10" i="1" l="1"/>
  <c r="H10" i="1" s="1"/>
  <c r="G11" i="1"/>
  <c r="J11" i="1"/>
  <c r="I11" i="1" l="1"/>
  <c r="H11" i="1" s="1"/>
  <c r="G12" i="1"/>
  <c r="J12" i="1"/>
  <c r="I12" i="1" l="1"/>
  <c r="H12" i="1" s="1"/>
  <c r="G13" i="1"/>
  <c r="J13" i="1"/>
  <c r="I13" i="1" l="1"/>
  <c r="H13" i="1" s="1"/>
  <c r="G14" i="1"/>
  <c r="J14" i="1"/>
  <c r="I14" i="1" l="1"/>
  <c r="H14" i="1" s="1"/>
  <c r="G15" i="1"/>
  <c r="J15" i="1"/>
  <c r="I15" i="1" l="1"/>
  <c r="H15" i="1" s="1"/>
  <c r="G16" i="1"/>
  <c r="J16" i="1"/>
  <c r="I16" i="1" l="1"/>
  <c r="H16" i="1" s="1"/>
  <c r="G17" i="1"/>
  <c r="J17" i="1"/>
  <c r="I17" i="1" l="1"/>
  <c r="H17" i="1" s="1"/>
  <c r="G18" i="1"/>
  <c r="J18" i="1"/>
  <c r="I18" i="1" l="1"/>
  <c r="H18" i="1" s="1"/>
  <c r="G19" i="1"/>
  <c r="J19" i="1"/>
  <c r="I19" i="1" l="1"/>
  <c r="H19" i="1" s="1"/>
  <c r="G20" i="1"/>
  <c r="J20" i="1"/>
  <c r="I20" i="1" l="1"/>
  <c r="H20" i="1" s="1"/>
  <c r="G21" i="1"/>
  <c r="J21" i="1"/>
  <c r="I21" i="1" l="1"/>
  <c r="H21" i="1"/>
  <c r="G22" i="1"/>
  <c r="J22" i="1"/>
  <c r="I22" i="1" l="1"/>
  <c r="H22" i="1"/>
  <c r="G23" i="1"/>
  <c r="J23" i="1"/>
  <c r="I23" i="1" l="1"/>
  <c r="H23" i="1"/>
  <c r="G24" i="1"/>
  <c r="J24" i="1"/>
  <c r="I24" i="1" l="1"/>
  <c r="H24" i="1"/>
  <c r="G25" i="1"/>
  <c r="J25" i="1"/>
  <c r="I25" i="1" l="1"/>
  <c r="H25" i="1"/>
  <c r="G26" i="1"/>
  <c r="J26" i="1"/>
  <c r="I26" i="1" l="1"/>
  <c r="H26" i="1" s="1"/>
  <c r="G27" i="1"/>
  <c r="J27" i="1"/>
  <c r="I27" i="1" l="1"/>
  <c r="H27" i="1"/>
  <c r="G28" i="1"/>
  <c r="J28" i="1"/>
  <c r="I28" i="1" l="1"/>
  <c r="H28" i="1" s="1"/>
  <c r="G29" i="1"/>
  <c r="J29" i="1"/>
  <c r="I29" i="1" s="1"/>
  <c r="H29" i="1" s="1"/>
  <c r="G30" i="1" l="1"/>
  <c r="J30" i="1"/>
  <c r="I30" i="1" l="1"/>
  <c r="H30" i="1"/>
  <c r="G31" i="1"/>
  <c r="J31" i="1"/>
  <c r="I31" i="1" l="1"/>
  <c r="H31" i="1"/>
  <c r="G32" i="1"/>
  <c r="J32" i="1"/>
  <c r="I32" i="1" l="1"/>
  <c r="H32" i="1" s="1"/>
  <c r="G33" i="1"/>
  <c r="J33" i="1"/>
  <c r="I33" i="1" l="1"/>
  <c r="H33" i="1"/>
  <c r="G34" i="1"/>
  <c r="J34" i="1"/>
  <c r="I34" i="1" s="1"/>
  <c r="H34" i="1" s="1"/>
  <c r="G35" i="1" l="1"/>
  <c r="J35" i="1"/>
  <c r="I35" i="1" l="1"/>
  <c r="H35" i="1"/>
  <c r="G36" i="1"/>
  <c r="J36" i="1"/>
  <c r="I36" i="1" l="1"/>
  <c r="H36" i="1" s="1"/>
</calcChain>
</file>

<file path=xl/sharedStrings.xml><?xml version="1.0" encoding="utf-8"?>
<sst xmlns="http://schemas.openxmlformats.org/spreadsheetml/2006/main" count="20" uniqueCount="18">
  <si>
    <t>Konditionen</t>
  </si>
  <si>
    <t>Darlehenssumme</t>
  </si>
  <si>
    <t>Tilgungssatz %</t>
  </si>
  <si>
    <t>Zinssatz %</t>
  </si>
  <si>
    <t>Ratenberechnung</t>
  </si>
  <si>
    <t>Anfangstilgung</t>
  </si>
  <si>
    <t>Zinsen pro Monat</t>
  </si>
  <si>
    <t>Monatliche Rate</t>
  </si>
  <si>
    <t>Laufzeit in Monaten</t>
  </si>
  <si>
    <t>Aufwandsberechnung</t>
  </si>
  <si>
    <t>Zinsen</t>
  </si>
  <si>
    <t>Tilgungen</t>
  </si>
  <si>
    <t>Gesamtleistung</t>
  </si>
  <si>
    <t>Tilgungsplan</t>
  </si>
  <si>
    <t>Restschuld</t>
  </si>
  <si>
    <t>Annuität</t>
  </si>
  <si>
    <t>Jahr</t>
  </si>
  <si>
    <t>Der Tilgungsplan ersetzt keine Berechnung durch die Bank.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</si>
</sst>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6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8">
    <xf numFmtId="0" fontId="0" fillId="0" borderId="0" xfId="0"/>
    <xf numFmtId="0" fontId="2" fillId="0" borderId="1" xfId="2"/>
    <xf numFmtId="0" fontId="1" fillId="3" borderId="0" xfId="4"/>
    <xf numFmtId="44" fontId="1" fillId="3" borderId="0" xfId="1" applyFill="1"/>
    <xf numFmtId="44" fontId="0" fillId="0" borderId="0" xfId="1" applyFont="1"/>
    <xf numFmtId="0" fontId="0" fillId="0" borderId="0" xfId="0" applyAlignment="1">
      <alignment horizontal="left"/>
    </xf>
    <xf numFmtId="0" fontId="3" fillId="2" borderId="0" xfId="3" applyAlignment="1">
      <alignment horizontal="center"/>
    </xf>
    <xf numFmtId="44" fontId="4" fillId="0" borderId="0" xfId="1" applyFont="1"/>
  </cellXfs>
  <cellStyles count="5">
    <cellStyle name="20 % - Akzent3" xfId="4" builtinId="38"/>
    <cellStyle name="Neutral" xfId="3" builtinId="28"/>
    <cellStyle name="Standard" xfId="0" builtinId="0"/>
    <cellStyle name="Überschrift 1" xfId="2" builtinId="16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Darlehen1!$G$4</c:f>
              <c:strCache>
                <c:ptCount val="1"/>
                <c:pt idx="0">
                  <c:v>Restschuld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Darlehen1!$F$5:$F$36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cat>
          <c:val>
            <c:numRef>
              <c:f>Darlehen1!$G$5:$G$36</c:f>
              <c:numCache>
                <c:formatCode>_("€"* #,##0.00_);_("€"* \(#,##0.00\);_("€"* "-"??_);_(@_)</c:formatCode>
                <c:ptCount val="32"/>
                <c:pt idx="0">
                  <c:v>383845.13850681024</c:v>
                </c:pt>
                <c:pt idx="1">
                  <c:v>367347.74049808248</c:v>
                </c:pt>
                <c:pt idx="2">
                  <c:v>350500.5430663306</c:v>
                </c:pt>
                <c:pt idx="3">
                  <c:v>333296.12930639874</c:v>
                </c:pt>
                <c:pt idx="4">
                  <c:v>315726.92505020142</c:v>
                </c:pt>
                <c:pt idx="5">
                  <c:v>297785.19553222891</c:v>
                </c:pt>
                <c:pt idx="6">
                  <c:v>279463.04198435048</c:v>
                </c:pt>
                <c:pt idx="7">
                  <c:v>260752.39815841618</c:v>
                </c:pt>
                <c:pt idx="8">
                  <c:v>241645.02677512655</c:v>
                </c:pt>
                <c:pt idx="9">
                  <c:v>222132.51589760592</c:v>
                </c:pt>
                <c:pt idx="10">
                  <c:v>202206.27522808427</c:v>
                </c:pt>
                <c:pt idx="11">
                  <c:v>181857.53232605592</c:v>
                </c:pt>
                <c:pt idx="12">
                  <c:v>161077.32874625095</c:v>
                </c:pt>
                <c:pt idx="13">
                  <c:v>139856.51609471877</c:v>
                </c:pt>
                <c:pt idx="14">
                  <c:v>118185.75200128755</c:v>
                </c:pt>
                <c:pt idx="15">
                  <c:v>96055.496006626548</c:v>
                </c:pt>
                <c:pt idx="16">
                  <c:v>73456.005362100535</c:v>
                </c:pt>
                <c:pt idx="17">
                  <c:v>50377.330740567195</c:v>
                </c:pt>
                <c:pt idx="18">
                  <c:v>26809.311856229284</c:v>
                </c:pt>
                <c:pt idx="19">
                  <c:v>2741.5729916131386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375392"/>
        <c:axId val="309375784"/>
      </c:barChart>
      <c:catAx>
        <c:axId val="309375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9375784"/>
        <c:crosses val="autoZero"/>
        <c:auto val="1"/>
        <c:lblAlgn val="ctr"/>
        <c:lblOffset val="100"/>
        <c:noMultiLvlLbl val="0"/>
      </c:catAx>
      <c:valAx>
        <c:axId val="309375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9375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Verhältnis Zinsen zu Tilgung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7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7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7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1">
                      <a:tint val="7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7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7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Darlehen1!$B$19:$B$20</c:f>
              <c:strCache>
                <c:ptCount val="2"/>
                <c:pt idx="0">
                  <c:v>Zinsen</c:v>
                </c:pt>
                <c:pt idx="1">
                  <c:v>Tilgungen</c:v>
                </c:pt>
              </c:strCache>
            </c:strRef>
          </c:cat>
          <c:val>
            <c:numRef>
              <c:f>Darlehen1!$C$19:$C$20</c:f>
              <c:numCache>
                <c:formatCode>_("€"* #,##0.00_);_("€"* \(#,##0.00\);_("€"* "-"??_);_(@_)</c:formatCode>
                <c:ptCount val="2"/>
                <c:pt idx="0">
                  <c:v>90744.195499999973</c:v>
                </c:pt>
                <c:pt idx="1">
                  <c:v>400000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Entwicklung von Zins und Tilgung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58206010672507"/>
          <c:y val="0.19563949967207125"/>
          <c:w val="0.79734951881014871"/>
          <c:h val="0.614984324876057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Darlehen1!$H$4</c:f>
              <c:strCache>
                <c:ptCount val="1"/>
                <c:pt idx="0">
                  <c:v>Zinsen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Darlehen1!$H$5:$H$36</c:f>
              <c:numCache>
                <c:formatCode>_("€"* #,##0.00_);_("€"* \(#,##0.00\);_("€"* "-"??_);_(@_)</c:formatCode>
                <c:ptCount val="32"/>
                <c:pt idx="0">
                  <c:v>8245.0985068102382</c:v>
                </c:pt>
                <c:pt idx="1">
                  <c:v>7902.5619912722395</c:v>
                </c:pt>
                <c:pt idx="2">
                  <c:v>7552.762568248123</c:v>
                </c:pt>
                <c:pt idx="3">
                  <c:v>7195.5462400681354</c:v>
                </c:pt>
                <c:pt idx="4">
                  <c:v>6830.7557438026779</c:v>
                </c:pt>
                <c:pt idx="5">
                  <c:v>6458.2304820274949</c:v>
                </c:pt>
                <c:pt idx="6">
                  <c:v>6077.8064521215638</c:v>
                </c:pt>
                <c:pt idx="7">
                  <c:v>5689.3161740657015</c:v>
                </c:pt>
                <c:pt idx="8">
                  <c:v>5292.5886167103672</c:v>
                </c:pt>
                <c:pt idx="9">
                  <c:v>4887.4491224793674</c:v>
                </c:pt>
                <c:pt idx="10">
                  <c:v>4473.7193304783505</c:v>
                </c:pt>
                <c:pt idx="11">
                  <c:v>4051.2170979716539</c:v>
                </c:pt>
                <c:pt idx="12">
                  <c:v>3619.7564201950227</c:v>
                </c:pt>
                <c:pt idx="13">
                  <c:v>3179.1473484678208</c:v>
                </c:pt>
                <c:pt idx="14">
                  <c:v>2729.195906568777</c:v>
                </c:pt>
                <c:pt idx="15">
                  <c:v>2269.704005339001</c:v>
                </c:pt>
                <c:pt idx="16">
                  <c:v>1800.4693554739861</c:v>
                </c:pt>
                <c:pt idx="17">
                  <c:v>1321.2853784666586</c:v>
                </c:pt>
                <c:pt idx="18">
                  <c:v>831.94111566208812</c:v>
                </c:pt>
                <c:pt idx="19">
                  <c:v>332.22113538385383</c:v>
                </c:pt>
                <c:pt idx="20">
                  <c:v>3.4225083868495858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</c:ser>
        <c:ser>
          <c:idx val="1"/>
          <c:order val="1"/>
          <c:tx>
            <c:strRef>
              <c:f>Darlehen1!$I$4</c:f>
              <c:strCache>
                <c:ptCount val="1"/>
                <c:pt idx="0">
                  <c:v>Tilgungen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Darlehen1!$I$5:$I$36</c:f>
              <c:numCache>
                <c:formatCode>_("€"* #,##0.00_);_("€"* \(#,##0.00\);_("€"* "-"??_);_(@_)</c:formatCode>
                <c:ptCount val="32"/>
                <c:pt idx="0">
                  <c:v>16154.861493189761</c:v>
                </c:pt>
                <c:pt idx="1">
                  <c:v>16497.39800872776</c:v>
                </c:pt>
                <c:pt idx="2">
                  <c:v>16847.197431751876</c:v>
                </c:pt>
                <c:pt idx="3">
                  <c:v>17204.413759931864</c:v>
                </c:pt>
                <c:pt idx="4">
                  <c:v>17569.204256197321</c:v>
                </c:pt>
                <c:pt idx="5">
                  <c:v>17941.729517972504</c:v>
                </c:pt>
                <c:pt idx="6">
                  <c:v>18322.153547878435</c:v>
                </c:pt>
                <c:pt idx="7">
                  <c:v>18710.643825934298</c:v>
                </c:pt>
                <c:pt idx="8">
                  <c:v>19107.371383289632</c:v>
                </c:pt>
                <c:pt idx="9">
                  <c:v>19512.510877520632</c:v>
                </c:pt>
                <c:pt idx="10">
                  <c:v>19926.240669521649</c:v>
                </c:pt>
                <c:pt idx="11">
                  <c:v>20348.742902028345</c:v>
                </c:pt>
                <c:pt idx="12">
                  <c:v>20780.203579804976</c:v>
                </c:pt>
                <c:pt idx="13">
                  <c:v>21220.812651532178</c:v>
                </c:pt>
                <c:pt idx="14">
                  <c:v>21670.764093431222</c:v>
                </c:pt>
                <c:pt idx="15">
                  <c:v>22130.255994660998</c:v>
                </c:pt>
                <c:pt idx="16">
                  <c:v>22599.490644526013</c:v>
                </c:pt>
                <c:pt idx="17">
                  <c:v>23078.674621533341</c:v>
                </c:pt>
                <c:pt idx="18">
                  <c:v>23568.018884337911</c:v>
                </c:pt>
                <c:pt idx="19">
                  <c:v>24067.738864616145</c:v>
                </c:pt>
                <c:pt idx="20">
                  <c:v>2741.5729916131386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7058528"/>
        <c:axId val="307013056"/>
      </c:barChart>
      <c:catAx>
        <c:axId val="30705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7013056"/>
        <c:crosses val="autoZero"/>
        <c:auto val="1"/>
        <c:lblAlgn val="ctr"/>
        <c:lblOffset val="100"/>
        <c:noMultiLvlLbl val="0"/>
      </c:catAx>
      <c:valAx>
        <c:axId val="30701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7058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733424</xdr:colOff>
      <xdr:row>2</xdr:row>
      <xdr:rowOff>195262</xdr:rowOff>
    </xdr:from>
    <xdr:to>
      <xdr:col>18</xdr:col>
      <xdr:colOff>380999</xdr:colOff>
      <xdr:row>16</xdr:row>
      <xdr:rowOff>185737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21</xdr:row>
      <xdr:rowOff>166687</xdr:rowOff>
    </xdr:from>
    <xdr:to>
      <xdr:col>4</xdr:col>
      <xdr:colOff>571500</xdr:colOff>
      <xdr:row>36</xdr:row>
      <xdr:rowOff>52387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723900</xdr:colOff>
      <xdr:row>17</xdr:row>
      <xdr:rowOff>195261</xdr:rowOff>
    </xdr:from>
    <xdr:to>
      <xdr:col>18</xdr:col>
      <xdr:colOff>381000</xdr:colOff>
      <xdr:row>36</xdr:row>
      <xdr:rowOff>190499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7"/>
  <sheetViews>
    <sheetView showGridLines="0" tabSelected="1" workbookViewId="0">
      <selection activeCell="C21" sqref="C21"/>
    </sheetView>
  </sheetViews>
  <sheetFormatPr baseColWidth="10" defaultRowHeight="15" x14ac:dyDescent="0.25"/>
  <cols>
    <col min="2" max="2" width="20.85546875" customWidth="1"/>
    <col min="3" max="3" width="17.28515625" customWidth="1"/>
    <col min="7" max="7" width="15" customWidth="1"/>
    <col min="8" max="8" width="14.28515625" customWidth="1"/>
    <col min="9" max="10" width="14.140625" customWidth="1"/>
  </cols>
  <sheetData>
    <row r="2" spans="2:10" ht="20.25" thickBot="1" x14ac:dyDescent="0.35">
      <c r="B2" s="1" t="s">
        <v>0</v>
      </c>
      <c r="F2" s="1" t="s">
        <v>13</v>
      </c>
    </row>
    <row r="3" spans="2:10" ht="15.75" thickTop="1" x14ac:dyDescent="0.25"/>
    <row r="4" spans="2:10" x14ac:dyDescent="0.25">
      <c r="B4" t="s">
        <v>1</v>
      </c>
      <c r="C4" s="3">
        <v>400000</v>
      </c>
      <c r="F4" t="s">
        <v>16</v>
      </c>
      <c r="G4" t="s">
        <v>14</v>
      </c>
      <c r="H4" t="s">
        <v>10</v>
      </c>
      <c r="I4" t="s">
        <v>11</v>
      </c>
      <c r="J4" t="s">
        <v>15</v>
      </c>
    </row>
    <row r="5" spans="2:10" x14ac:dyDescent="0.25">
      <c r="B5" t="s">
        <v>2</v>
      </c>
      <c r="C5" s="2">
        <v>4</v>
      </c>
      <c r="F5" s="5">
        <v>1</v>
      </c>
      <c r="G5" s="4">
        <f>IF(FV($C$6/12/100,12,$C$13,-$C$4,0)&gt;0,FV($C$6/12/100,12,$C$13,-$C$4,0),0)</f>
        <v>383845.13850681024</v>
      </c>
      <c r="H5" s="4">
        <f>J5-I5</f>
        <v>8245.0985068102382</v>
      </c>
      <c r="I5" s="4">
        <f>IF(J5&gt;0,C4-G5,0)</f>
        <v>16154.861493189761</v>
      </c>
      <c r="J5" s="4">
        <f>$C$13*12</f>
        <v>24399.96</v>
      </c>
    </row>
    <row r="6" spans="2:10" x14ac:dyDescent="0.25">
      <c r="B6" t="s">
        <v>3</v>
      </c>
      <c r="C6" s="2">
        <v>2.1</v>
      </c>
      <c r="F6" s="5">
        <v>2</v>
      </c>
      <c r="G6" s="4">
        <f>IF(FV($C$6/12/100,12,$C$13,-G5,0)&gt;0,FV($C$6/12/100,12,$C$13,-G5,0),0)</f>
        <v>367347.74049808248</v>
      </c>
      <c r="H6" s="4">
        <f t="shared" ref="H6:H36" si="0">J6-I6</f>
        <v>7902.5619912722395</v>
      </c>
      <c r="I6" s="4">
        <f>IF(J6&gt;0,G5-G6,0)</f>
        <v>16497.39800872776</v>
      </c>
      <c r="J6" s="4">
        <f>IF(G5=0,0,IF($C$14&lt;12*F6,($C$14-F5*12)*$C$13,$C$13*12))</f>
        <v>24399.96</v>
      </c>
    </row>
    <row r="7" spans="2:10" x14ac:dyDescent="0.25">
      <c r="F7" s="5">
        <v>3</v>
      </c>
      <c r="G7" s="4">
        <f t="shared" ref="G7:G36" si="1">IF(FV($C$6/12/100,12,$C$13,-G6,0)&gt;0,FV($C$6/12/100,12,$C$13,-G6,0),0)</f>
        <v>350500.5430663306</v>
      </c>
      <c r="H7" s="4">
        <f t="shared" si="0"/>
        <v>7552.762568248123</v>
      </c>
      <c r="I7" s="4">
        <f t="shared" ref="I7:I36" si="2">IF(J7&gt;0,G6-G7,0)</f>
        <v>16847.197431751876</v>
      </c>
      <c r="J7" s="4">
        <f t="shared" ref="J7:J36" si="3">IF(G6=0,0,IF($C$14&lt;12*F7,($C$14-F6*12)*$C$13,$C$13*12))</f>
        <v>24399.96</v>
      </c>
    </row>
    <row r="8" spans="2:10" x14ac:dyDescent="0.25">
      <c r="F8" s="5">
        <v>4</v>
      </c>
      <c r="G8" s="4">
        <f t="shared" si="1"/>
        <v>333296.12930639874</v>
      </c>
      <c r="H8" s="4">
        <f t="shared" si="0"/>
        <v>7195.5462400681354</v>
      </c>
      <c r="I8" s="4">
        <f t="shared" si="2"/>
        <v>17204.413759931864</v>
      </c>
      <c r="J8" s="4">
        <f t="shared" si="3"/>
        <v>24399.96</v>
      </c>
    </row>
    <row r="9" spans="2:10" ht="20.25" thickBot="1" x14ac:dyDescent="0.35">
      <c r="B9" s="1" t="s">
        <v>4</v>
      </c>
      <c r="F9" s="5">
        <v>5</v>
      </c>
      <c r="G9" s="4">
        <f t="shared" si="1"/>
        <v>315726.92505020142</v>
      </c>
      <c r="H9" s="4">
        <f t="shared" si="0"/>
        <v>6830.7557438026779</v>
      </c>
      <c r="I9" s="4">
        <f t="shared" si="2"/>
        <v>17569.204256197321</v>
      </c>
      <c r="J9" s="4">
        <f t="shared" si="3"/>
        <v>24399.96</v>
      </c>
    </row>
    <row r="10" spans="2:10" ht="15.75" thickTop="1" x14ac:dyDescent="0.25">
      <c r="F10" s="5">
        <v>6</v>
      </c>
      <c r="G10" s="4">
        <f t="shared" si="1"/>
        <v>297785.19553222891</v>
      </c>
      <c r="H10" s="4">
        <f t="shared" si="0"/>
        <v>6458.2304820274949</v>
      </c>
      <c r="I10" s="4">
        <f t="shared" si="2"/>
        <v>17941.729517972504</v>
      </c>
      <c r="J10" s="4">
        <f t="shared" si="3"/>
        <v>24399.96</v>
      </c>
    </row>
    <row r="11" spans="2:10" x14ac:dyDescent="0.25">
      <c r="B11" t="s">
        <v>5</v>
      </c>
      <c r="C11" s="4">
        <f>ROUND(C4*(C5/100)/12,2)</f>
        <v>1333.33</v>
      </c>
      <c r="F11" s="5">
        <v>7</v>
      </c>
      <c r="G11" s="4">
        <f t="shared" si="1"/>
        <v>279463.04198435048</v>
      </c>
      <c r="H11" s="4">
        <f t="shared" si="0"/>
        <v>6077.8064521215638</v>
      </c>
      <c r="I11" s="4">
        <f t="shared" si="2"/>
        <v>18322.153547878435</v>
      </c>
      <c r="J11" s="4">
        <f t="shared" si="3"/>
        <v>24399.96</v>
      </c>
    </row>
    <row r="12" spans="2:10" x14ac:dyDescent="0.25">
      <c r="B12" t="s">
        <v>6</v>
      </c>
      <c r="C12" s="4">
        <f>ROUND(C4*(C6/100)/12,2)</f>
        <v>700</v>
      </c>
      <c r="F12" s="5">
        <v>8</v>
      </c>
      <c r="G12" s="4">
        <f t="shared" si="1"/>
        <v>260752.39815841618</v>
      </c>
      <c r="H12" s="4">
        <f t="shared" si="0"/>
        <v>5689.3161740657015</v>
      </c>
      <c r="I12" s="4">
        <f t="shared" si="2"/>
        <v>18710.643825934298</v>
      </c>
      <c r="J12" s="4">
        <f t="shared" si="3"/>
        <v>24399.96</v>
      </c>
    </row>
    <row r="13" spans="2:10" x14ac:dyDescent="0.25">
      <c r="B13" t="s">
        <v>7</v>
      </c>
      <c r="C13" s="4">
        <f>SUM(C11:C12)</f>
        <v>2033.33</v>
      </c>
      <c r="F13" s="5">
        <v>9</v>
      </c>
      <c r="G13" s="4">
        <f t="shared" si="1"/>
        <v>241645.02677512655</v>
      </c>
      <c r="H13" s="4">
        <f t="shared" si="0"/>
        <v>5292.5886167103672</v>
      </c>
      <c r="I13" s="4">
        <f t="shared" si="2"/>
        <v>19107.371383289632</v>
      </c>
      <c r="J13" s="4">
        <f t="shared" si="3"/>
        <v>24399.96</v>
      </c>
    </row>
    <row r="14" spans="2:10" x14ac:dyDescent="0.25">
      <c r="B14" t="s">
        <v>8</v>
      </c>
      <c r="C14">
        <f>ROUND(NPER(C6/100/12,-C13,C4,0,0),2)</f>
        <v>241.35</v>
      </c>
      <c r="F14" s="5">
        <v>10</v>
      </c>
      <c r="G14" s="4">
        <f t="shared" si="1"/>
        <v>222132.51589760592</v>
      </c>
      <c r="H14" s="4">
        <f t="shared" si="0"/>
        <v>4887.4491224793674</v>
      </c>
      <c r="I14" s="4">
        <f t="shared" si="2"/>
        <v>19512.510877520632</v>
      </c>
      <c r="J14" s="4">
        <f t="shared" si="3"/>
        <v>24399.96</v>
      </c>
    </row>
    <row r="15" spans="2:10" x14ac:dyDescent="0.25">
      <c r="F15" s="5">
        <v>11</v>
      </c>
      <c r="G15" s="4">
        <f t="shared" si="1"/>
        <v>202206.27522808427</v>
      </c>
      <c r="H15" s="4">
        <f t="shared" si="0"/>
        <v>4473.7193304783505</v>
      </c>
      <c r="I15" s="4">
        <f t="shared" si="2"/>
        <v>19926.240669521649</v>
      </c>
      <c r="J15" s="4">
        <f t="shared" si="3"/>
        <v>24399.96</v>
      </c>
    </row>
    <row r="16" spans="2:10" x14ac:dyDescent="0.25">
      <c r="F16" s="5">
        <v>12</v>
      </c>
      <c r="G16" s="4">
        <f t="shared" si="1"/>
        <v>181857.53232605592</v>
      </c>
      <c r="H16" s="4">
        <f t="shared" si="0"/>
        <v>4051.2170979716539</v>
      </c>
      <c r="I16" s="4">
        <f t="shared" si="2"/>
        <v>20348.742902028345</v>
      </c>
      <c r="J16" s="4">
        <f t="shared" si="3"/>
        <v>24399.96</v>
      </c>
    </row>
    <row r="17" spans="2:10" ht="20.25" thickBot="1" x14ac:dyDescent="0.35">
      <c r="B17" s="1" t="s">
        <v>9</v>
      </c>
      <c r="F17" s="5">
        <v>13</v>
      </c>
      <c r="G17" s="4">
        <f t="shared" si="1"/>
        <v>161077.32874625095</v>
      </c>
      <c r="H17" s="4">
        <f t="shared" si="0"/>
        <v>3619.7564201950227</v>
      </c>
      <c r="I17" s="4">
        <f t="shared" si="2"/>
        <v>20780.203579804976</v>
      </c>
      <c r="J17" s="4">
        <f t="shared" si="3"/>
        <v>24399.96</v>
      </c>
    </row>
    <row r="18" spans="2:10" ht="15.75" thickTop="1" x14ac:dyDescent="0.25">
      <c r="F18" s="5">
        <v>14</v>
      </c>
      <c r="G18" s="4">
        <f t="shared" si="1"/>
        <v>139856.51609471877</v>
      </c>
      <c r="H18" s="4">
        <f t="shared" si="0"/>
        <v>3179.1473484678208</v>
      </c>
      <c r="I18" s="4">
        <f t="shared" si="2"/>
        <v>21220.812651532178</v>
      </c>
      <c r="J18" s="4">
        <f t="shared" si="3"/>
        <v>24399.96</v>
      </c>
    </row>
    <row r="19" spans="2:10" x14ac:dyDescent="0.25">
      <c r="B19" t="s">
        <v>10</v>
      </c>
      <c r="C19" s="4">
        <f>SUM(H5:H36)</f>
        <v>90744.195499999973</v>
      </c>
      <c r="F19" s="5">
        <v>15</v>
      </c>
      <c r="G19" s="4">
        <f t="shared" si="1"/>
        <v>118185.75200128755</v>
      </c>
      <c r="H19" s="4">
        <f t="shared" si="0"/>
        <v>2729.195906568777</v>
      </c>
      <c r="I19" s="4">
        <f t="shared" si="2"/>
        <v>21670.764093431222</v>
      </c>
      <c r="J19" s="4">
        <f t="shared" si="3"/>
        <v>24399.96</v>
      </c>
    </row>
    <row r="20" spans="2:10" x14ac:dyDescent="0.25">
      <c r="B20" t="s">
        <v>11</v>
      </c>
      <c r="C20" s="4">
        <f>SUM(I5:I36)</f>
        <v>400000</v>
      </c>
      <c r="F20" s="5">
        <v>16</v>
      </c>
      <c r="G20" s="4">
        <f t="shared" si="1"/>
        <v>96055.496006626548</v>
      </c>
      <c r="H20" s="4">
        <f t="shared" si="0"/>
        <v>2269.704005339001</v>
      </c>
      <c r="I20" s="4">
        <f t="shared" si="2"/>
        <v>22130.255994660998</v>
      </c>
      <c r="J20" s="4">
        <f t="shared" si="3"/>
        <v>24399.96</v>
      </c>
    </row>
    <row r="21" spans="2:10" x14ac:dyDescent="0.25">
      <c r="B21" t="s">
        <v>12</v>
      </c>
      <c r="C21" s="7">
        <f>SUM(C19:C20)</f>
        <v>490744.19549999997</v>
      </c>
      <c r="F21" s="5">
        <v>17</v>
      </c>
      <c r="G21" s="4">
        <f t="shared" si="1"/>
        <v>73456.005362100535</v>
      </c>
      <c r="H21" s="4">
        <f t="shared" si="0"/>
        <v>1800.4693554739861</v>
      </c>
      <c r="I21" s="4">
        <f t="shared" si="2"/>
        <v>22599.490644526013</v>
      </c>
      <c r="J21" s="4">
        <f t="shared" si="3"/>
        <v>24399.96</v>
      </c>
    </row>
    <row r="22" spans="2:10" x14ac:dyDescent="0.25">
      <c r="F22" s="5">
        <v>18</v>
      </c>
      <c r="G22" s="4">
        <f t="shared" si="1"/>
        <v>50377.330740567195</v>
      </c>
      <c r="H22" s="4">
        <f t="shared" si="0"/>
        <v>1321.2853784666586</v>
      </c>
      <c r="I22" s="4">
        <f t="shared" si="2"/>
        <v>23078.674621533341</v>
      </c>
      <c r="J22" s="4">
        <f t="shared" si="3"/>
        <v>24399.96</v>
      </c>
    </row>
    <row r="23" spans="2:10" x14ac:dyDescent="0.25">
      <c r="F23" s="5">
        <v>19</v>
      </c>
      <c r="G23" s="4">
        <f t="shared" si="1"/>
        <v>26809.311856229284</v>
      </c>
      <c r="H23" s="4">
        <f t="shared" si="0"/>
        <v>831.94111566208812</v>
      </c>
      <c r="I23" s="4">
        <f t="shared" si="2"/>
        <v>23568.018884337911</v>
      </c>
      <c r="J23" s="4">
        <f t="shared" si="3"/>
        <v>24399.96</v>
      </c>
    </row>
    <row r="24" spans="2:10" x14ac:dyDescent="0.25">
      <c r="F24" s="5">
        <v>20</v>
      </c>
      <c r="G24" s="4">
        <f t="shared" si="1"/>
        <v>2741.5729916131386</v>
      </c>
      <c r="H24" s="4">
        <f t="shared" si="0"/>
        <v>332.22113538385383</v>
      </c>
      <c r="I24" s="4">
        <f t="shared" si="2"/>
        <v>24067.738864616145</v>
      </c>
      <c r="J24" s="4">
        <f t="shared" si="3"/>
        <v>24399.96</v>
      </c>
    </row>
    <row r="25" spans="2:10" x14ac:dyDescent="0.25">
      <c r="F25" s="5">
        <v>21</v>
      </c>
      <c r="G25" s="4">
        <f t="shared" si="1"/>
        <v>0</v>
      </c>
      <c r="H25" s="4">
        <f t="shared" si="0"/>
        <v>3.4225083868495858</v>
      </c>
      <c r="I25" s="4">
        <f t="shared" si="2"/>
        <v>2741.5729916131386</v>
      </c>
      <c r="J25" s="4">
        <f t="shared" si="3"/>
        <v>2744.9954999999882</v>
      </c>
    </row>
    <row r="26" spans="2:10" x14ac:dyDescent="0.25">
      <c r="F26" s="5">
        <v>22</v>
      </c>
      <c r="G26" s="4">
        <f t="shared" si="1"/>
        <v>0</v>
      </c>
      <c r="H26" s="4">
        <f t="shared" si="0"/>
        <v>0</v>
      </c>
      <c r="I26" s="4">
        <f t="shared" si="2"/>
        <v>0</v>
      </c>
      <c r="J26" s="4">
        <f t="shared" si="3"/>
        <v>0</v>
      </c>
    </row>
    <row r="27" spans="2:10" x14ac:dyDescent="0.25">
      <c r="F27" s="5">
        <v>23</v>
      </c>
      <c r="G27" s="4">
        <f t="shared" si="1"/>
        <v>0</v>
      </c>
      <c r="H27" s="4">
        <f t="shared" si="0"/>
        <v>0</v>
      </c>
      <c r="I27" s="4">
        <f t="shared" si="2"/>
        <v>0</v>
      </c>
      <c r="J27" s="4">
        <f t="shared" si="3"/>
        <v>0</v>
      </c>
    </row>
    <row r="28" spans="2:10" x14ac:dyDescent="0.25">
      <c r="F28" s="5">
        <v>24</v>
      </c>
      <c r="G28" s="4">
        <f t="shared" si="1"/>
        <v>0</v>
      </c>
      <c r="H28" s="4">
        <f t="shared" si="0"/>
        <v>0</v>
      </c>
      <c r="I28" s="4">
        <f t="shared" si="2"/>
        <v>0</v>
      </c>
      <c r="J28" s="4">
        <f t="shared" si="3"/>
        <v>0</v>
      </c>
    </row>
    <row r="29" spans="2:10" x14ac:dyDescent="0.25">
      <c r="F29" s="5">
        <v>25</v>
      </c>
      <c r="G29" s="4">
        <f t="shared" si="1"/>
        <v>0</v>
      </c>
      <c r="H29" s="4">
        <f t="shared" si="0"/>
        <v>0</v>
      </c>
      <c r="I29" s="4">
        <f t="shared" si="2"/>
        <v>0</v>
      </c>
      <c r="J29" s="4">
        <f t="shared" si="3"/>
        <v>0</v>
      </c>
    </row>
    <row r="30" spans="2:10" x14ac:dyDescent="0.25">
      <c r="F30" s="5">
        <v>26</v>
      </c>
      <c r="G30" s="4">
        <f t="shared" si="1"/>
        <v>0</v>
      </c>
      <c r="H30" s="4">
        <f t="shared" si="0"/>
        <v>0</v>
      </c>
      <c r="I30" s="4">
        <f t="shared" si="2"/>
        <v>0</v>
      </c>
      <c r="J30" s="4">
        <f t="shared" si="3"/>
        <v>0</v>
      </c>
    </row>
    <row r="31" spans="2:10" x14ac:dyDescent="0.25">
      <c r="F31" s="5">
        <v>27</v>
      </c>
      <c r="G31" s="4">
        <f t="shared" si="1"/>
        <v>0</v>
      </c>
      <c r="H31" s="4">
        <f t="shared" si="0"/>
        <v>0</v>
      </c>
      <c r="I31" s="4">
        <f t="shared" si="2"/>
        <v>0</v>
      </c>
      <c r="J31" s="4">
        <f t="shared" si="3"/>
        <v>0</v>
      </c>
    </row>
    <row r="32" spans="2:10" x14ac:dyDescent="0.25">
      <c r="F32" s="5">
        <v>28</v>
      </c>
      <c r="G32" s="4">
        <f t="shared" si="1"/>
        <v>0</v>
      </c>
      <c r="H32" s="4">
        <f t="shared" si="0"/>
        <v>0</v>
      </c>
      <c r="I32" s="4">
        <f t="shared" si="2"/>
        <v>0</v>
      </c>
      <c r="J32" s="4">
        <f t="shared" si="3"/>
        <v>0</v>
      </c>
    </row>
    <row r="33" spans="6:10" x14ac:dyDescent="0.25">
      <c r="F33" s="5">
        <v>29</v>
      </c>
      <c r="G33" s="4">
        <f t="shared" si="1"/>
        <v>0</v>
      </c>
      <c r="H33" s="4">
        <f t="shared" si="0"/>
        <v>0</v>
      </c>
      <c r="I33" s="4">
        <f t="shared" si="2"/>
        <v>0</v>
      </c>
      <c r="J33" s="4">
        <f t="shared" si="3"/>
        <v>0</v>
      </c>
    </row>
    <row r="34" spans="6:10" x14ac:dyDescent="0.25">
      <c r="F34" s="5">
        <v>30</v>
      </c>
      <c r="G34" s="4">
        <f t="shared" si="1"/>
        <v>0</v>
      </c>
      <c r="H34" s="4">
        <f t="shared" si="0"/>
        <v>0</v>
      </c>
      <c r="I34" s="4">
        <f t="shared" si="2"/>
        <v>0</v>
      </c>
      <c r="J34" s="4">
        <f t="shared" si="3"/>
        <v>0</v>
      </c>
    </row>
    <row r="35" spans="6:10" x14ac:dyDescent="0.25">
      <c r="F35" s="5">
        <v>31</v>
      </c>
      <c r="G35" s="4">
        <f t="shared" si="1"/>
        <v>0</v>
      </c>
      <c r="H35" s="4">
        <f t="shared" si="0"/>
        <v>0</v>
      </c>
      <c r="I35" s="4">
        <f t="shared" si="2"/>
        <v>0</v>
      </c>
      <c r="J35" s="4">
        <f t="shared" si="3"/>
        <v>0</v>
      </c>
    </row>
    <row r="36" spans="6:10" x14ac:dyDescent="0.25">
      <c r="F36" s="5">
        <v>32</v>
      </c>
      <c r="G36" s="4">
        <f t="shared" si="1"/>
        <v>0</v>
      </c>
      <c r="H36" s="4">
        <f t="shared" si="0"/>
        <v>0</v>
      </c>
      <c r="I36" s="4">
        <f t="shared" si="2"/>
        <v>0</v>
      </c>
      <c r="J36" s="4">
        <f t="shared" si="3"/>
        <v>0</v>
      </c>
    </row>
    <row r="37" spans="6:10" x14ac:dyDescent="0.25">
      <c r="F37" s="6" t="s">
        <v>17</v>
      </c>
      <c r="G37" s="6"/>
      <c r="H37" s="6"/>
      <c r="I37" s="6"/>
      <c r="J37" s="6"/>
    </row>
  </sheetData>
  <mergeCells count="1">
    <mergeCell ref="F37:J37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Darlehen1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Böhmer</dc:creator>
  <cp:lastModifiedBy>Martin Böhmer</cp:lastModifiedBy>
  <dcterms:created xsi:type="dcterms:W3CDTF">2014-11-17T15:44:58Z</dcterms:created>
  <dcterms:modified xsi:type="dcterms:W3CDTF">2014-11-17T16:13:39Z</dcterms:modified>
</cp:coreProperties>
</file>